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11640"/>
  </bookViews>
  <sheets>
    <sheet name="Září" sheetId="1" r:id="rId1"/>
  </sheets>
  <definedNames>
    <definedName name="_xlnm.Print_Area" localSheetId="0">Září!$A$1:$I$46</definedName>
  </definedNames>
  <calcPr calcId="125725"/>
</workbook>
</file>

<file path=xl/calcChain.xml><?xml version="1.0" encoding="utf-8"?>
<calcChain xmlns="http://schemas.openxmlformats.org/spreadsheetml/2006/main">
  <c r="C46" i="1"/>
  <c r="E29"/>
  <c r="D29"/>
  <c r="G28"/>
  <c r="F28"/>
  <c r="F27"/>
  <c r="G27" s="1"/>
  <c r="F26"/>
  <c r="G26" s="1"/>
  <c r="G25"/>
  <c r="F25"/>
  <c r="G24"/>
  <c r="F24"/>
  <c r="F23"/>
  <c r="G23" s="1"/>
  <c r="F22"/>
  <c r="F29" s="1"/>
  <c r="C22"/>
  <c r="G21"/>
  <c r="F21"/>
  <c r="G20"/>
  <c r="F19"/>
  <c r="G19" s="1"/>
  <c r="E18"/>
  <c r="C18"/>
  <c r="C29" s="1"/>
  <c r="C14"/>
  <c r="F13"/>
  <c r="G13" s="1"/>
  <c r="G12"/>
  <c r="F12"/>
  <c r="G11"/>
  <c r="F11"/>
  <c r="G10"/>
  <c r="F9"/>
  <c r="G9" s="1"/>
  <c r="G8"/>
  <c r="F8"/>
  <c r="F14" s="1"/>
  <c r="G14" s="1"/>
  <c r="E8"/>
  <c r="E14" s="1"/>
  <c r="D8"/>
  <c r="D14" s="1"/>
  <c r="C8"/>
  <c r="G29" l="1"/>
  <c r="G18"/>
  <c r="G22"/>
</calcChain>
</file>

<file path=xl/comments1.xml><?xml version="1.0" encoding="utf-8"?>
<comments xmlns="http://schemas.openxmlformats.org/spreadsheetml/2006/main">
  <authors>
    <author>havlickova</author>
    <author>letecka</author>
  </authors>
  <commentList>
    <comment ref="D9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603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603
603 0010, 603 0020
</t>
        </r>
      </text>
    </comment>
    <comment ref="D10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602
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602
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602
</t>
        </r>
      </text>
    </comment>
    <comment ref="F11" authorId="0">
      <text>
        <r>
          <rPr>
            <b/>
            <sz val="8"/>
            <color indexed="81"/>
            <rFont val="Tahoma"/>
            <family val="2"/>
            <charset val="238"/>
          </rPr>
          <t>havlickova:
603 0090</t>
        </r>
        <r>
          <rPr>
            <sz val="8"/>
            <color indexed="81"/>
            <rFont val="Tahoma"/>
            <family val="2"/>
            <charset val="238"/>
          </rPr>
          <t xml:space="preserve">
k 31.12.2012
dohad. Ú. - odhad dle
r. 2011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662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662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641 - 672
vč. 1.303 mil. - dotace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641 - 672
dotace 1.903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501 - 518 (bez 518 210)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501 - 518
částku opsat z vyúčtování zálohy na opravy SNMČ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501 - 518
dopočítat rozdíl D18-D19</t>
        </r>
      </text>
    </comment>
    <comment ref="D22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518 210   
</t>
        </r>
      </text>
    </comment>
    <comment ref="F24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k 31.12.2012 
dohad.ú. Pasivní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521 - 528
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549 0030
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538 - 549 (bez 549 30)
Nezapomenout na daň (591)!!!!!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501 - 591 
bez 518 210 - BK a 
549 30
</t>
        </r>
      </text>
    </comment>
    <comment ref="D28" authorId="1">
      <text>
        <r>
          <rPr>
            <b/>
            <sz val="8"/>
            <color indexed="81"/>
            <rFont val="Tahoma"/>
            <family val="2"/>
            <charset val="238"/>
          </rPr>
          <t>letecka:</t>
        </r>
        <r>
          <rPr>
            <sz val="8"/>
            <color indexed="81"/>
            <rFont val="Tahoma"/>
            <family val="2"/>
            <charset val="238"/>
          </rPr>
          <t xml:space="preserve">
551
</t>
        </r>
      </text>
    </comment>
    <comment ref="F28" authorId="0">
      <text>
        <r>
          <rPr>
            <b/>
            <sz val="8"/>
            <color indexed="81"/>
            <rFont val="Tahoma"/>
            <family val="2"/>
            <charset val="238"/>
          </rPr>
          <t>havlickova:</t>
        </r>
        <r>
          <rPr>
            <sz val="8"/>
            <color indexed="81"/>
            <rFont val="Tahoma"/>
            <family val="2"/>
            <charset val="238"/>
          </rPr>
          <t xml:space="preserve">
501 - 591 
bez 518 210 - BK a 
549 30
</t>
        </r>
      </text>
    </comment>
  </commentList>
</comments>
</file>

<file path=xl/sharedStrings.xml><?xml version="1.0" encoding="utf-8"?>
<sst xmlns="http://schemas.openxmlformats.org/spreadsheetml/2006/main" count="63" uniqueCount="51">
  <si>
    <t>Úřad městské části Brno - střed</t>
  </si>
  <si>
    <t>Dominikánská 2, 601 69  Brno</t>
  </si>
  <si>
    <t>Plán výnosů a nákladů VHČ na rok 2015 - měsíc  září</t>
  </si>
  <si>
    <t>Výnosy</t>
  </si>
  <si>
    <t>v tis. Kč</t>
  </si>
  <si>
    <t>Text</t>
  </si>
  <si>
    <t>plán</t>
  </si>
  <si>
    <t>v měsíci</t>
  </si>
  <si>
    <t>k minulému měsíci</t>
  </si>
  <si>
    <t>k datu</t>
  </si>
  <si>
    <t>%</t>
  </si>
  <si>
    <t>1.</t>
  </si>
  <si>
    <t>Nájemné</t>
  </si>
  <si>
    <t>nájemné (byty+nebyty)</t>
  </si>
  <si>
    <t>nájemné ostatní</t>
  </si>
  <si>
    <t>2.</t>
  </si>
  <si>
    <t>Vyúčtování spoluvlastnických domů</t>
  </si>
  <si>
    <t>3.</t>
  </si>
  <si>
    <t>Výnosy z úroků</t>
  </si>
  <si>
    <t>4.</t>
  </si>
  <si>
    <t>Ostatní výnosy</t>
  </si>
  <si>
    <t xml:space="preserve"> </t>
  </si>
  <si>
    <t>Výnosy celkem:</t>
  </si>
  <si>
    <t>Náklady</t>
  </si>
  <si>
    <t>plán upravený</t>
  </si>
  <si>
    <t>Opravy a údržba bytových domů</t>
  </si>
  <si>
    <t xml:space="preserve">   z úrovně SNMČ, p.o.</t>
  </si>
  <si>
    <t xml:space="preserve">   z úrovně MČ</t>
  </si>
  <si>
    <t xml:space="preserve">   do fondu oprav SVJ za byty MČ</t>
  </si>
  <si>
    <t>Odměny za správu bytových domů</t>
  </si>
  <si>
    <t xml:space="preserve">   provozní příspěvek SNMČ BS</t>
  </si>
  <si>
    <t xml:space="preserve">Provozní náklady - mzdy </t>
  </si>
  <si>
    <t>5.</t>
  </si>
  <si>
    <t>Pojištění domů</t>
  </si>
  <si>
    <t>6.</t>
  </si>
  <si>
    <t>Ostatní náklady</t>
  </si>
  <si>
    <t>7.</t>
  </si>
  <si>
    <t>Odpisy dlouhodobého majetku</t>
  </si>
  <si>
    <t>Náklady celkem:</t>
  </si>
  <si>
    <t>Ostatní výnosy (účty 641 - 672)</t>
  </si>
  <si>
    <t>Poplatky z prodlení, soudní poplatky, úhrada odepsaných pohledávek, sepis návrhu, náklady exekuce,</t>
  </si>
  <si>
    <t>mimořádné výnosy - náhrada nákladů na opravy domů od MMB, transfery (672)</t>
  </si>
  <si>
    <t>Ostatní náklady (účty 518- 591) :</t>
  </si>
  <si>
    <t xml:space="preserve">Náklady na exekuce, na volné prostory , odepsané pohledávky, SIPO, tvorba opravných položek </t>
  </si>
  <si>
    <t>k pohledávkám, právní pomoc, soudní poplatky, daň z příjmu r. 2014</t>
  </si>
  <si>
    <t>Dne : 20.10.2015</t>
  </si>
  <si>
    <t>Zpracovala : Letecká</t>
  </si>
  <si>
    <t>Stav na účtech k 1.9.2015</t>
  </si>
  <si>
    <t>Příjem</t>
  </si>
  <si>
    <t>Výdej</t>
  </si>
  <si>
    <t>Zůstatek k 30.9.2015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</si>
</sst>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0" fillId="2" borderId="2" xfId="0" applyFill="1" applyBorder="1" applyAlignment="1">
      <alignment horizontal="center" vertical="justify"/>
    </xf>
    <xf numFmtId="0" fontId="0" fillId="3" borderId="2" xfId="0" applyFill="1" applyBorder="1" applyAlignment="1">
      <alignment horizontal="center" vertical="justify"/>
    </xf>
    <xf numFmtId="0" fontId="0" fillId="4" borderId="2" xfId="0" applyFill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3" fillId="0" borderId="5" xfId="0" applyFont="1" applyBorder="1"/>
    <xf numFmtId="3" fontId="3" fillId="2" borderId="5" xfId="0" applyNumberFormat="1" applyFont="1" applyFill="1" applyBorder="1"/>
    <xf numFmtId="3" fontId="3" fillId="3" borderId="5" xfId="0" applyNumberFormat="1" applyFont="1" applyFill="1" applyBorder="1"/>
    <xf numFmtId="3" fontId="3" fillId="0" borderId="5" xfId="0" applyNumberFormat="1" applyFont="1" applyBorder="1" applyAlignment="1">
      <alignment horizontal="right"/>
    </xf>
    <xf numFmtId="3" fontId="3" fillId="4" borderId="5" xfId="0" applyNumberFormat="1" applyFont="1" applyFill="1" applyBorder="1"/>
    <xf numFmtId="2" fontId="3" fillId="0" borderId="6" xfId="0" applyNumberFormat="1" applyFont="1" applyBorder="1"/>
    <xf numFmtId="0" fontId="0" fillId="0" borderId="7" xfId="0" applyBorder="1" applyAlignment="1">
      <alignment horizontal="center"/>
    </xf>
    <xf numFmtId="0" fontId="5" fillId="0" borderId="8" xfId="0" applyFont="1" applyBorder="1"/>
    <xf numFmtId="3" fontId="5" fillId="2" borderId="8" xfId="0" applyNumberFormat="1" applyFont="1" applyFill="1" applyBorder="1"/>
    <xf numFmtId="3" fontId="5" fillId="3" borderId="8" xfId="0" applyNumberFormat="1" applyFont="1" applyFill="1" applyBorder="1"/>
    <xf numFmtId="3" fontId="0" fillId="0" borderId="8" xfId="0" applyNumberFormat="1" applyBorder="1" applyAlignment="1">
      <alignment horizontal="right"/>
    </xf>
    <xf numFmtId="3" fontId="0" fillId="4" borderId="5" xfId="0" applyNumberFormat="1" applyFont="1" applyFill="1" applyBorder="1"/>
    <xf numFmtId="2" fontId="5" fillId="0" borderId="9" xfId="0" applyNumberFormat="1" applyFont="1" applyBorder="1"/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/>
    <xf numFmtId="3" fontId="3" fillId="2" borderId="8" xfId="0" applyNumberFormat="1" applyFont="1" applyFill="1" applyBorder="1"/>
    <xf numFmtId="3" fontId="3" fillId="3" borderId="8" xfId="0" applyNumberFormat="1" applyFont="1" applyFill="1" applyBorder="1"/>
    <xf numFmtId="3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0" borderId="14" xfId="0" applyNumberFormat="1" applyFont="1" applyBorder="1" applyAlignment="1">
      <alignment horizontal="right"/>
    </xf>
    <xf numFmtId="3" fontId="3" fillId="4" borderId="15" xfId="0" applyNumberFormat="1" applyFont="1" applyFill="1" applyBorder="1"/>
    <xf numFmtId="2" fontId="3" fillId="0" borderId="16" xfId="0" applyNumberFormat="1" applyFont="1" applyBorder="1"/>
    <xf numFmtId="0" fontId="0" fillId="0" borderId="1" xfId="0" applyBorder="1"/>
    <xf numFmtId="0" fontId="3" fillId="0" borderId="2" xfId="0" applyFont="1" applyBorder="1"/>
    <xf numFmtId="3" fontId="3" fillId="2" borderId="2" xfId="0" applyNumberFormat="1" applyFont="1" applyFill="1" applyBorder="1"/>
    <xf numFmtId="3" fontId="3" fillId="3" borderId="2" xfId="0" applyNumberFormat="1" applyFont="1" applyFill="1" applyBorder="1"/>
    <xf numFmtId="3" fontId="3" fillId="0" borderId="2" xfId="0" applyNumberFormat="1" applyFont="1" applyBorder="1" applyAlignment="1">
      <alignment horizontal="right"/>
    </xf>
    <xf numFmtId="3" fontId="3" fillId="4" borderId="2" xfId="0" applyNumberFormat="1" applyFont="1" applyFill="1" applyBorder="1"/>
    <xf numFmtId="2" fontId="3" fillId="0" borderId="3" xfId="0" applyNumberFormat="1" applyFont="1" applyBorder="1"/>
    <xf numFmtId="3" fontId="0" fillId="0" borderId="0" xfId="0" applyNumberFormat="1" applyBorder="1"/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4" borderId="5" xfId="0" applyNumberFormat="1" applyFill="1" applyBorder="1"/>
    <xf numFmtId="2" fontId="0" fillId="0" borderId="9" xfId="0" applyNumberFormat="1" applyBorder="1"/>
    <xf numFmtId="0" fontId="0" fillId="0" borderId="11" xfId="0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8" xfId="0" applyNumberFormat="1" applyFont="1" applyBorder="1"/>
    <xf numFmtId="3" fontId="4" fillId="0" borderId="0" xfId="0" applyNumberFormat="1" applyFont="1" applyAlignment="1">
      <alignment horizontal="right"/>
    </xf>
    <xf numFmtId="3" fontId="1" fillId="2" borderId="8" xfId="0" applyNumberFormat="1" applyFont="1" applyFill="1" applyBorder="1"/>
    <xf numFmtId="3" fontId="5" fillId="4" borderId="5" xfId="0" applyNumberFormat="1" applyFont="1" applyFill="1" applyBorder="1"/>
    <xf numFmtId="3" fontId="3" fillId="4" borderId="8" xfId="0" applyNumberFormat="1" applyFont="1" applyFill="1" applyBorder="1"/>
    <xf numFmtId="0" fontId="3" fillId="0" borderId="15" xfId="0" applyFont="1" applyBorder="1"/>
    <xf numFmtId="3" fontId="3" fillId="2" borderId="15" xfId="0" applyNumberFormat="1" applyFont="1" applyFill="1" applyBorder="1"/>
    <xf numFmtId="3" fontId="3" fillId="3" borderId="15" xfId="0" applyNumberFormat="1" applyFont="1" applyFill="1" applyBorder="1"/>
    <xf numFmtId="3" fontId="3" fillId="0" borderId="15" xfId="0" applyNumberFormat="1" applyFont="1" applyBorder="1"/>
    <xf numFmtId="3" fontId="3" fillId="0" borderId="2" xfId="0" applyNumberFormat="1" applyFont="1" applyBorder="1"/>
    <xf numFmtId="3" fontId="0" fillId="0" borderId="0" xfId="0" applyNumberFormat="1"/>
    <xf numFmtId="3" fontId="3" fillId="5" borderId="0" xfId="0" applyNumberFormat="1" applyFont="1" applyFill="1" applyBorder="1"/>
    <xf numFmtId="0" fontId="0" fillId="5" borderId="0" xfId="0" applyFill="1"/>
    <xf numFmtId="0" fontId="3" fillId="0" borderId="0" xfId="0" applyFont="1" applyFill="1" applyBorder="1"/>
    <xf numFmtId="0" fontId="0" fillId="0" borderId="0" xfId="0" applyFont="1" applyFill="1" applyBorder="1"/>
    <xf numFmtId="14" fontId="0" fillId="0" borderId="0" xfId="0" applyNumberFormat="1"/>
    <xf numFmtId="0" fontId="6" fillId="6" borderId="0" xfId="0" applyFont="1" applyFill="1"/>
    <xf numFmtId="4" fontId="7" fillId="6" borderId="0" xfId="0" applyNumberFormat="1" applyFont="1" applyFill="1"/>
    <xf numFmtId="0" fontId="8" fillId="6" borderId="0" xfId="0" applyFont="1" applyFill="1"/>
    <xf numFmtId="4" fontId="4" fillId="6" borderId="0" xfId="0" applyNumberFormat="1" applyFont="1" applyFill="1"/>
    <xf numFmtId="0" fontId="8" fillId="6" borderId="17" xfId="0" applyFont="1" applyFill="1" applyBorder="1"/>
    <xf numFmtId="4" fontId="4" fillId="6" borderId="17" xfId="0" applyNumberFormat="1" applyFont="1" applyFill="1" applyBorder="1"/>
    <xf numFmtId="0" fontId="9" fillId="6" borderId="0" xfId="0" applyFont="1" applyFill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topLeftCell="A25" zoomScaleNormal="100" workbookViewId="0">
      <selection activeCell="S23" sqref="S23"/>
    </sheetView>
  </sheetViews>
  <sheetFormatPr defaultRowHeight="12.75"/>
  <cols>
    <col min="1" max="1" width="5.85546875" customWidth="1"/>
    <col min="2" max="2" width="35.5703125" customWidth="1"/>
    <col min="3" max="3" width="12" customWidth="1"/>
    <col min="4" max="5" width="10.5703125" customWidth="1"/>
    <col min="6" max="6" width="10.140625" customWidth="1"/>
    <col min="7" max="7" width="10" customWidth="1"/>
    <col min="8" max="8" width="9" hidden="1" customWidth="1"/>
    <col min="9" max="9" width="2.28515625" hidden="1" customWidth="1"/>
    <col min="10" max="10" width="9.140625" hidden="1" customWidth="1"/>
  </cols>
  <sheetData>
    <row r="2" spans="1:9">
      <c r="E2" t="s">
        <v>0</v>
      </c>
    </row>
    <row r="3" spans="1:9">
      <c r="E3" t="s">
        <v>1</v>
      </c>
    </row>
    <row r="5" spans="1:9" ht="26.25" customHeight="1">
      <c r="B5" s="80" t="s">
        <v>2</v>
      </c>
      <c r="C5" s="80"/>
      <c r="D5" s="80"/>
      <c r="E5" s="80"/>
      <c r="F5" s="80"/>
      <c r="G5" s="80"/>
    </row>
    <row r="6" spans="1:9" ht="22.5" customHeight="1" thickBot="1">
      <c r="B6" s="1" t="s">
        <v>3</v>
      </c>
      <c r="C6" s="2"/>
      <c r="D6" s="2"/>
      <c r="E6" s="2"/>
      <c r="F6" s="2"/>
      <c r="G6" s="3" t="s">
        <v>4</v>
      </c>
    </row>
    <row r="7" spans="1:9" ht="26.25" thickBot="1">
      <c r="A7" s="4"/>
      <c r="B7" s="5" t="s">
        <v>5</v>
      </c>
      <c r="C7" s="6" t="s">
        <v>6</v>
      </c>
      <c r="D7" s="7" t="s">
        <v>7</v>
      </c>
      <c r="E7" s="5" t="s">
        <v>8</v>
      </c>
      <c r="F7" s="8" t="s">
        <v>9</v>
      </c>
      <c r="G7" s="9" t="s">
        <v>10</v>
      </c>
      <c r="I7" s="10"/>
    </row>
    <row r="8" spans="1:9" ht="20.100000000000001" customHeight="1">
      <c r="A8" s="11" t="s">
        <v>11</v>
      </c>
      <c r="B8" s="12" t="s">
        <v>12</v>
      </c>
      <c r="C8" s="13">
        <f>C9+C10</f>
        <v>312871</v>
      </c>
      <c r="D8" s="14">
        <f>D9+D10</f>
        <v>25940</v>
      </c>
      <c r="E8" s="15">
        <f>E9+E10</f>
        <v>208541</v>
      </c>
      <c r="F8" s="16">
        <f>D8+E8</f>
        <v>234481</v>
      </c>
      <c r="G8" s="17">
        <f t="shared" ref="G8:G14" si="0">SUM(100*F8/C8)</f>
        <v>74.944945360867578</v>
      </c>
      <c r="I8" s="10"/>
    </row>
    <row r="9" spans="1:9" ht="20.100000000000001" customHeight="1">
      <c r="A9" s="18"/>
      <c r="B9" s="19" t="s">
        <v>13</v>
      </c>
      <c r="C9" s="20">
        <v>310891</v>
      </c>
      <c r="D9" s="21">
        <v>25798</v>
      </c>
      <c r="E9" s="22">
        <v>206887</v>
      </c>
      <c r="F9" s="23">
        <f>D9+E9</f>
        <v>232685</v>
      </c>
      <c r="G9" s="24">
        <f t="shared" si="0"/>
        <v>74.844559668822839</v>
      </c>
      <c r="H9" s="25"/>
      <c r="I9" s="10"/>
    </row>
    <row r="10" spans="1:9" ht="20.100000000000001" customHeight="1">
      <c r="A10" s="26"/>
      <c r="B10" s="19" t="s">
        <v>14</v>
      </c>
      <c r="C10" s="20">
        <v>1980</v>
      </c>
      <c r="D10" s="21">
        <v>142</v>
      </c>
      <c r="E10" s="22">
        <v>1654</v>
      </c>
      <c r="F10" s="23">
        <v>1796</v>
      </c>
      <c r="G10" s="24">
        <f t="shared" si="0"/>
        <v>90.707070707070713</v>
      </c>
      <c r="H10" s="25"/>
      <c r="I10" s="10"/>
    </row>
    <row r="11" spans="1:9" ht="20.100000000000001" customHeight="1">
      <c r="A11" s="27" t="s">
        <v>15</v>
      </c>
      <c r="B11" s="28" t="s">
        <v>16</v>
      </c>
      <c r="C11" s="29">
        <v>1000</v>
      </c>
      <c r="D11" s="30">
        <v>0</v>
      </c>
      <c r="E11" s="31">
        <v>0</v>
      </c>
      <c r="F11" s="16">
        <f>D11+E11</f>
        <v>0</v>
      </c>
      <c r="G11" s="32">
        <f t="shared" si="0"/>
        <v>0</v>
      </c>
      <c r="H11" s="25"/>
      <c r="I11" s="10"/>
    </row>
    <row r="12" spans="1:9" ht="20.100000000000001" customHeight="1">
      <c r="A12" s="33" t="s">
        <v>17</v>
      </c>
      <c r="B12" s="28" t="s">
        <v>18</v>
      </c>
      <c r="C12" s="29">
        <v>2000</v>
      </c>
      <c r="D12" s="30">
        <v>51</v>
      </c>
      <c r="E12" s="31">
        <v>466</v>
      </c>
      <c r="F12" s="16">
        <f>D12+E12</f>
        <v>517</v>
      </c>
      <c r="G12" s="32">
        <f t="shared" si="0"/>
        <v>25.85</v>
      </c>
      <c r="H12" s="25"/>
      <c r="I12" s="10"/>
    </row>
    <row r="13" spans="1:9" ht="20.100000000000001" customHeight="1" thickBot="1">
      <c r="A13" s="34" t="s">
        <v>19</v>
      </c>
      <c r="B13" s="35" t="s">
        <v>20</v>
      </c>
      <c r="C13" s="36">
        <v>10000</v>
      </c>
      <c r="D13" s="37">
        <v>1936</v>
      </c>
      <c r="E13" s="38">
        <v>30328</v>
      </c>
      <c r="F13" s="39">
        <f>D13+E13</f>
        <v>32264</v>
      </c>
      <c r="G13" s="40">
        <f t="shared" si="0"/>
        <v>322.64</v>
      </c>
      <c r="H13" s="25"/>
      <c r="I13" s="10" t="s">
        <v>21</v>
      </c>
    </row>
    <row r="14" spans="1:9" ht="24.95" customHeight="1" thickBot="1">
      <c r="A14" s="41"/>
      <c r="B14" s="42" t="s">
        <v>22</v>
      </c>
      <c r="C14" s="43">
        <f>C8+C11+C12+C13</f>
        <v>325871</v>
      </c>
      <c r="D14" s="44">
        <f xml:space="preserve"> D8+D11+D12+D13</f>
        <v>27927</v>
      </c>
      <c r="E14" s="45">
        <f xml:space="preserve"> E8+E11+E12+E13</f>
        <v>239335</v>
      </c>
      <c r="F14" s="46">
        <f>F8+F11+F12+F13</f>
        <v>267262</v>
      </c>
      <c r="G14" s="47">
        <f t="shared" si="0"/>
        <v>82.014662243648559</v>
      </c>
      <c r="I14" s="10"/>
    </row>
    <row r="15" spans="1:9" ht="20.25" customHeight="1">
      <c r="A15" s="2"/>
      <c r="B15" s="1"/>
      <c r="C15" s="48"/>
      <c r="D15" s="48"/>
      <c r="E15" s="48"/>
      <c r="F15" s="48"/>
      <c r="G15" s="2"/>
    </row>
    <row r="16" spans="1:9" ht="20.25" customHeight="1" thickBot="1">
      <c r="B16" s="1" t="s">
        <v>23</v>
      </c>
      <c r="C16" s="2"/>
      <c r="D16" s="2"/>
      <c r="E16" s="2"/>
      <c r="F16" s="2"/>
      <c r="G16" s="3" t="s">
        <v>4</v>
      </c>
    </row>
    <row r="17" spans="1:10" ht="24.75" customHeight="1" thickBot="1">
      <c r="A17" s="4"/>
      <c r="B17" s="5" t="s">
        <v>5</v>
      </c>
      <c r="C17" s="6" t="s">
        <v>24</v>
      </c>
      <c r="D17" s="7" t="s">
        <v>7</v>
      </c>
      <c r="E17" s="5" t="s">
        <v>8</v>
      </c>
      <c r="F17" s="8" t="s">
        <v>9</v>
      </c>
      <c r="G17" s="9" t="s">
        <v>10</v>
      </c>
    </row>
    <row r="18" spans="1:10" ht="20.100000000000001" customHeight="1">
      <c r="A18" s="49" t="s">
        <v>11</v>
      </c>
      <c r="B18" s="12" t="s">
        <v>25</v>
      </c>
      <c r="C18" s="13">
        <f>SUM(C19:C21)</f>
        <v>272984</v>
      </c>
      <c r="D18" s="14">
        <v>9351</v>
      </c>
      <c r="E18" s="50">
        <f>E19+E20</f>
        <v>94310</v>
      </c>
      <c r="F18" s="16">
        <v>103661</v>
      </c>
      <c r="G18" s="17">
        <f t="shared" ref="G18:G29" si="1">SUM(100*F18/C18)</f>
        <v>37.97328781173988</v>
      </c>
      <c r="I18" s="10"/>
    </row>
    <row r="19" spans="1:10" ht="20.100000000000001" customHeight="1">
      <c r="A19" s="18"/>
      <c r="B19" s="19" t="s">
        <v>26</v>
      </c>
      <c r="C19" s="20">
        <v>110847</v>
      </c>
      <c r="D19" s="51">
        <v>5202</v>
      </c>
      <c r="E19" s="52">
        <v>30464</v>
      </c>
      <c r="F19" s="53">
        <f t="shared" ref="F19:F24" si="2">D19+E19</f>
        <v>35666</v>
      </c>
      <c r="G19" s="54">
        <f t="shared" si="1"/>
        <v>32.175882071684391</v>
      </c>
      <c r="H19" s="25"/>
      <c r="I19" s="10"/>
    </row>
    <row r="20" spans="1:10" ht="20.100000000000001" customHeight="1">
      <c r="A20" s="18"/>
      <c r="B20" s="19" t="s">
        <v>27</v>
      </c>
      <c r="C20" s="20">
        <v>160137</v>
      </c>
      <c r="D20" s="51">
        <v>4149</v>
      </c>
      <c r="E20" s="52">
        <v>63846</v>
      </c>
      <c r="F20" s="53">
        <v>67995</v>
      </c>
      <c r="G20" s="54">
        <f t="shared" si="1"/>
        <v>42.460518181307258</v>
      </c>
      <c r="H20" s="25"/>
      <c r="I20" s="10"/>
    </row>
    <row r="21" spans="1:10" ht="20.100000000000001" customHeight="1">
      <c r="A21" s="55"/>
      <c r="B21" s="19" t="s">
        <v>28</v>
      </c>
      <c r="C21" s="20">
        <v>2000</v>
      </c>
      <c r="D21" s="51">
        <v>0</v>
      </c>
      <c r="E21" s="52">
        <v>0</v>
      </c>
      <c r="F21" s="53">
        <f t="shared" si="2"/>
        <v>0</v>
      </c>
      <c r="G21" s="54">
        <f t="shared" si="1"/>
        <v>0</v>
      </c>
      <c r="H21" s="56"/>
      <c r="I21" s="10"/>
    </row>
    <row r="22" spans="1:10" ht="20.100000000000001" customHeight="1">
      <c r="A22" s="49" t="s">
        <v>15</v>
      </c>
      <c r="B22" s="28" t="s">
        <v>29</v>
      </c>
      <c r="C22" s="29">
        <f>C23</f>
        <v>7537</v>
      </c>
      <c r="D22" s="30">
        <v>0</v>
      </c>
      <c r="E22" s="57">
        <v>5653</v>
      </c>
      <c r="F22" s="16">
        <f t="shared" si="2"/>
        <v>5653</v>
      </c>
      <c r="G22" s="32">
        <f t="shared" si="1"/>
        <v>75.003316969616563</v>
      </c>
      <c r="H22" s="25"/>
      <c r="I22" s="58"/>
    </row>
    <row r="23" spans="1:10" ht="20.100000000000001" customHeight="1">
      <c r="A23" s="55"/>
      <c r="B23" s="19" t="s">
        <v>30</v>
      </c>
      <c r="C23" s="59">
        <v>7537</v>
      </c>
      <c r="D23" s="21">
        <v>0</v>
      </c>
      <c r="E23" s="52">
        <v>5653</v>
      </c>
      <c r="F23" s="60">
        <f t="shared" si="2"/>
        <v>5653</v>
      </c>
      <c r="G23" s="24">
        <f t="shared" si="1"/>
        <v>75.003316969616563</v>
      </c>
      <c r="H23" s="56"/>
      <c r="I23" s="10"/>
    </row>
    <row r="24" spans="1:10" ht="20.100000000000001" customHeight="1">
      <c r="A24" s="27" t="s">
        <v>17</v>
      </c>
      <c r="B24" s="28" t="s">
        <v>16</v>
      </c>
      <c r="C24" s="29">
        <v>200</v>
      </c>
      <c r="D24" s="30">
        <v>0</v>
      </c>
      <c r="E24" s="57">
        <v>0</v>
      </c>
      <c r="F24" s="16">
        <f t="shared" si="2"/>
        <v>0</v>
      </c>
      <c r="G24" s="32">
        <f t="shared" si="1"/>
        <v>0</v>
      </c>
      <c r="H24" s="25"/>
      <c r="I24" s="58"/>
    </row>
    <row r="25" spans="1:10" ht="20.100000000000001" customHeight="1">
      <c r="A25" s="33" t="s">
        <v>19</v>
      </c>
      <c r="B25" s="28" t="s">
        <v>31</v>
      </c>
      <c r="C25" s="29">
        <v>8850</v>
      </c>
      <c r="D25" s="30">
        <v>885</v>
      </c>
      <c r="E25" s="57">
        <v>6803</v>
      </c>
      <c r="F25" s="16">
        <f>D25+E25</f>
        <v>7688</v>
      </c>
      <c r="G25" s="32">
        <f t="shared" si="1"/>
        <v>86.870056497175142</v>
      </c>
      <c r="H25" s="25"/>
      <c r="I25" s="10"/>
    </row>
    <row r="26" spans="1:10" ht="20.100000000000001" customHeight="1">
      <c r="A26" s="33" t="s">
        <v>32</v>
      </c>
      <c r="B26" s="28" t="s">
        <v>33</v>
      </c>
      <c r="C26" s="29">
        <v>2300</v>
      </c>
      <c r="D26" s="30">
        <v>0</v>
      </c>
      <c r="E26" s="57">
        <v>1730</v>
      </c>
      <c r="F26" s="16">
        <f>SUM(D26:E26)</f>
        <v>1730</v>
      </c>
      <c r="G26" s="32">
        <f t="shared" si="1"/>
        <v>75.217391304347828</v>
      </c>
      <c r="H26" s="56"/>
      <c r="I26" s="10"/>
    </row>
    <row r="27" spans="1:10" ht="20.100000000000001" customHeight="1">
      <c r="A27" s="33" t="s">
        <v>34</v>
      </c>
      <c r="B27" s="28" t="s">
        <v>35</v>
      </c>
      <c r="C27" s="29">
        <v>10000</v>
      </c>
      <c r="D27" s="30">
        <v>558</v>
      </c>
      <c r="E27" s="57">
        <v>10375</v>
      </c>
      <c r="F27" s="61">
        <f>D27+E27</f>
        <v>10933</v>
      </c>
      <c r="G27" s="32">
        <f t="shared" si="1"/>
        <v>109.33</v>
      </c>
      <c r="H27" s="25"/>
      <c r="I27" s="10"/>
    </row>
    <row r="28" spans="1:10" ht="20.100000000000001" customHeight="1" thickBot="1">
      <c r="A28" s="49" t="s">
        <v>36</v>
      </c>
      <c r="B28" s="62" t="s">
        <v>37</v>
      </c>
      <c r="C28" s="63">
        <v>24000</v>
      </c>
      <c r="D28" s="64">
        <v>2279</v>
      </c>
      <c r="E28" s="65">
        <v>17838</v>
      </c>
      <c r="F28" s="61">
        <f>D28+E28</f>
        <v>20117</v>
      </c>
      <c r="G28" s="32">
        <f t="shared" si="1"/>
        <v>83.82083333333334</v>
      </c>
      <c r="H28" s="25"/>
      <c r="I28" s="10"/>
    </row>
    <row r="29" spans="1:10" ht="24.95" customHeight="1" thickBot="1">
      <c r="A29" s="41"/>
      <c r="B29" s="42" t="s">
        <v>38</v>
      </c>
      <c r="C29" s="43">
        <f>C18+C22+C24+C25+C26+C27+C28</f>
        <v>325871</v>
      </c>
      <c r="D29" s="44">
        <f>D18+D22+D24+D25+D26+D27+D28</f>
        <v>13073</v>
      </c>
      <c r="E29" s="66">
        <f>E18+E22+E24+E25+E26+E27+E28</f>
        <v>136709</v>
      </c>
      <c r="F29" s="46">
        <f>F18+F22+F24+F25+F26+F27+F28</f>
        <v>149782</v>
      </c>
      <c r="G29" s="47">
        <f t="shared" si="1"/>
        <v>45.963586818096729</v>
      </c>
      <c r="I29" s="10"/>
    </row>
    <row r="30" spans="1:10" ht="15.75" customHeight="1">
      <c r="C30" s="67" t="s">
        <v>21</v>
      </c>
    </row>
    <row r="31" spans="1:10">
      <c r="B31" s="2"/>
      <c r="C31" s="68"/>
      <c r="D31" s="2"/>
      <c r="E31" s="2"/>
      <c r="F31" s="2"/>
      <c r="G31" s="2"/>
      <c r="J31" s="69"/>
    </row>
    <row r="32" spans="1:10">
      <c r="B32" s="70" t="s">
        <v>39</v>
      </c>
      <c r="J32" s="69"/>
    </row>
    <row r="33" spans="2:3">
      <c r="B33" t="s">
        <v>40</v>
      </c>
    </row>
    <row r="34" spans="2:3">
      <c r="B34" s="71" t="s">
        <v>41</v>
      </c>
    </row>
    <row r="35" spans="2:3">
      <c r="B35" s="71"/>
    </row>
    <row r="36" spans="2:3">
      <c r="B36" s="70" t="s">
        <v>42</v>
      </c>
    </row>
    <row r="37" spans="2:3">
      <c r="B37" t="s">
        <v>43</v>
      </c>
    </row>
    <row r="38" spans="2:3">
      <c r="B38" t="s">
        <v>44</v>
      </c>
    </row>
    <row r="40" spans="2:3">
      <c r="B40" s="72" t="s">
        <v>45</v>
      </c>
    </row>
    <row r="41" spans="2:3">
      <c r="B41" t="s">
        <v>46</v>
      </c>
    </row>
    <row r="43" spans="2:3">
      <c r="B43" s="73" t="s">
        <v>47</v>
      </c>
      <c r="C43" s="74">
        <v>226629675.50999999</v>
      </c>
    </row>
    <row r="44" spans="2:3">
      <c r="B44" s="75" t="s">
        <v>48</v>
      </c>
      <c r="C44" s="76">
        <v>32116633.350000001</v>
      </c>
    </row>
    <row r="45" spans="2:3">
      <c r="B45" s="77" t="s">
        <v>49</v>
      </c>
      <c r="C45" s="78">
        <v>-43949065.100000001</v>
      </c>
    </row>
    <row r="46" spans="2:3">
      <c r="B46" s="79" t="s">
        <v>50</v>
      </c>
      <c r="C46" s="74">
        <f>SUM(C43:C45)</f>
        <v>214797243.75999999</v>
      </c>
    </row>
  </sheetData>
  <mergeCells count="1">
    <mergeCell ref="B5:G5"/>
  </mergeCells>
  <pageMargins left="0.78740157480314965" right="0" top="0.98425196850393704" bottom="0.39370078740157483" header="0.51181102362204722" footer="0.51181102362204722"/>
  <pageSetup paperSize="9" scale="95" orientation="portrait" r:id="rId1"/>
  <headerFooter alignWithMargins="0">
    <oddHeader>&amp;RPříloha č.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Září</vt:lpstr>
      <vt:lpstr>Září!Oblast_tisku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Tomaš Matejov</dc:creator>
  <cp:lastModifiedBy>Eva Švejdová</cp:lastModifiedBy>
  <cp:lastPrinted>2015-11-06T09:39:58Z</cp:lastPrinted>
  <dcterms:created xsi:type="dcterms:W3CDTF">2015-10-27T15:14:39Z</dcterms:created>
  <dcterms:modified xsi:type="dcterms:W3CDTF">2015-11-06T09:41:27Z</dcterms:modified>
</cp:coreProperties>
</file>